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\Documents\Eva\00_NUV\Spolecenstvi_praxe\Mat_Inf_kveten_20_online\"/>
    </mc:Choice>
  </mc:AlternateContent>
  <xr:revisionPtr revIDLastSave="0" documentId="8_{9268C5CD-C4F7-4E88-BFA2-8679265A6FCA}" xr6:coauthVersionLast="45" xr6:coauthVersionMax="45" xr10:uidLastSave="{00000000-0000-0000-0000-000000000000}"/>
  <bookViews>
    <workbookView xWindow="-24120" yWindow="-120" windowWidth="24240" windowHeight="17640" xr2:uid="{94320081-F920-4715-B24E-E67D11E0F248}"/>
  </bookViews>
  <sheets>
    <sheet name="výslednice s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J36" i="1"/>
  <c r="G37" i="1"/>
  <c r="D6" i="1"/>
  <c r="E6" i="1" s="1"/>
  <c r="H6" i="1" s="1"/>
  <c r="B35" i="1" s="1"/>
  <c r="F35" i="1" s="1"/>
  <c r="D7" i="1"/>
  <c r="E7" i="1" s="1"/>
  <c r="H7" i="1" s="1"/>
  <c r="B37" i="1" s="1"/>
  <c r="F37" i="1" s="1"/>
  <c r="H37" i="1" s="1"/>
  <c r="D5" i="1"/>
  <c r="E5" i="1" s="1"/>
  <c r="H5" i="1" s="1"/>
  <c r="B33" i="1" s="1"/>
  <c r="F7" i="1" l="1"/>
  <c r="G7" i="1" s="1"/>
  <c r="A37" i="1" s="1"/>
  <c r="C37" i="1" s="1"/>
  <c r="G36" i="1" s="1"/>
  <c r="I36" i="1" s="1"/>
  <c r="I37" i="1" s="1"/>
  <c r="J33" i="1"/>
  <c r="H32" i="1"/>
  <c r="H33" i="1" s="1"/>
  <c r="F33" i="1"/>
  <c r="F5" i="1"/>
  <c r="G5" i="1" s="1"/>
  <c r="A33" i="1" s="1"/>
  <c r="H10" i="1"/>
  <c r="H35" i="1"/>
  <c r="J35" i="1"/>
  <c r="H34" i="1"/>
  <c r="H36" i="1"/>
  <c r="J37" i="1" s="1"/>
  <c r="F6" i="1"/>
  <c r="G6" i="1" s="1"/>
  <c r="E20" i="1" l="1"/>
  <c r="E22" i="1"/>
  <c r="E17" i="1"/>
  <c r="C20" i="1" s="1"/>
  <c r="G33" i="1"/>
  <c r="I33" i="1"/>
  <c r="I32" i="1"/>
  <c r="C33" i="1"/>
  <c r="A35" i="1"/>
  <c r="C35" i="1" s="1"/>
  <c r="I34" i="1" s="1"/>
  <c r="G10" i="1"/>
  <c r="E23" i="1" l="1"/>
  <c r="G22" i="1"/>
  <c r="D17" i="1"/>
  <c r="B20" i="1" s="1"/>
  <c r="D22" i="1"/>
  <c r="F22" i="1" s="1"/>
  <c r="F23" i="1" s="1"/>
  <c r="F20" i="1"/>
  <c r="C14" i="1"/>
  <c r="E14" i="1"/>
  <c r="D14" i="1"/>
  <c r="F14" i="1"/>
  <c r="I35" i="1"/>
  <c r="G34" i="1"/>
  <c r="B10" i="1"/>
  <c r="B17" i="1" s="1"/>
  <c r="B9" i="1" s="1"/>
  <c r="G14" i="1" l="1"/>
  <c r="E10" i="1"/>
  <c r="D10" i="1" s="1"/>
  <c r="C10" i="1" s="1"/>
  <c r="F10" i="1"/>
  <c r="D11" i="1" s="1"/>
  <c r="C11" i="1" s="1"/>
  <c r="C28" i="1" l="1"/>
  <c r="C30" i="1"/>
  <c r="C29" i="1"/>
  <c r="C27" i="1"/>
  <c r="C17" i="1" l="1"/>
  <c r="C9" i="1" s="1"/>
</calcChain>
</file>

<file path=xl/sharedStrings.xml><?xml version="1.0" encoding="utf-8"?>
<sst xmlns="http://schemas.openxmlformats.org/spreadsheetml/2006/main" count="21" uniqueCount="20">
  <si>
    <t>rad</t>
  </si>
  <si>
    <t>cos</t>
  </si>
  <si>
    <t>úhel</t>
  </si>
  <si>
    <t xml:space="preserve">sin </t>
  </si>
  <si>
    <t>Fx</t>
  </si>
  <si>
    <t>Fy</t>
  </si>
  <si>
    <t>R</t>
  </si>
  <si>
    <t xml:space="preserve"> ++</t>
  </si>
  <si>
    <t xml:space="preserve"> --</t>
  </si>
  <si>
    <t xml:space="preserve"> +-</t>
  </si>
  <si>
    <t xml:space="preserve"> -+</t>
  </si>
  <si>
    <t>výslednice</t>
  </si>
  <si>
    <t>Rx</t>
  </si>
  <si>
    <t>Ry</t>
  </si>
  <si>
    <t>Výslednice soustavy sil (svazku sil)</t>
  </si>
  <si>
    <t>úhel (°)</t>
  </si>
  <si>
    <t>velikost
(kN)</t>
  </si>
  <si>
    <r>
      <t>F</t>
    </r>
    <r>
      <rPr>
        <b/>
        <vertAlign val="subscript"/>
        <sz val="18"/>
        <color theme="1"/>
        <rFont val="Calibri"/>
        <family val="2"/>
        <charset val="238"/>
        <scheme val="minor"/>
      </rPr>
      <t>1</t>
    </r>
  </si>
  <si>
    <r>
      <t>F</t>
    </r>
    <r>
      <rPr>
        <b/>
        <vertAlign val="subscript"/>
        <sz val="18"/>
        <color theme="0"/>
        <rFont val="Calibri"/>
        <family val="2"/>
        <charset val="238"/>
        <scheme val="minor"/>
      </rPr>
      <t>2</t>
    </r>
  </si>
  <si>
    <r>
      <t>F</t>
    </r>
    <r>
      <rPr>
        <b/>
        <vertAlign val="subscript"/>
        <sz val="18"/>
        <color theme="0"/>
        <rFont val="Calibri"/>
        <family val="2"/>
        <charset val="238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</si>
</sst>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FFCC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8"/>
      <color rgb="FF6600CC"/>
      <name val="Calibri"/>
      <family val="2"/>
      <charset val="238"/>
      <scheme val="minor"/>
    </font>
    <font>
      <b/>
      <vertAlign val="subscript"/>
      <sz val="18"/>
      <color theme="1"/>
      <name val="Calibri"/>
      <family val="2"/>
      <charset val="238"/>
      <scheme val="minor"/>
    </font>
    <font>
      <b/>
      <vertAlign val="subscript"/>
      <sz val="18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4" borderId="0" xfId="0" applyFont="1" applyFill="1"/>
    <xf numFmtId="2" fontId="1" fillId="4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164" fontId="2" fillId="0" borderId="0" xfId="0" applyNumberFormat="1" applyFont="1" applyFill="1" applyAlignment="1">
      <alignment horizontal="right" indent="1"/>
    </xf>
    <xf numFmtId="0" fontId="3" fillId="2" borderId="0" xfId="0" applyFont="1" applyFill="1" applyAlignment="1">
      <alignment horizontal="left" indent="1"/>
    </xf>
    <xf numFmtId="0" fontId="4" fillId="5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64" fontId="4" fillId="5" borderId="0" xfId="0" applyNumberFormat="1" applyFont="1" applyFill="1" applyAlignment="1" applyProtection="1">
      <alignment horizontal="right" indent="1"/>
      <protection locked="0"/>
    </xf>
    <xf numFmtId="0" fontId="4" fillId="5" borderId="0" xfId="0" applyFont="1" applyFill="1" applyProtection="1">
      <protection locked="0"/>
    </xf>
    <xf numFmtId="164" fontId="3" fillId="2" borderId="0" xfId="0" applyNumberFormat="1" applyFont="1" applyFill="1" applyAlignment="1" applyProtection="1">
      <alignment horizontal="right" indent="1"/>
      <protection locked="0"/>
    </xf>
    <xf numFmtId="0" fontId="3" fillId="2" borderId="0" xfId="0" applyFont="1" applyFill="1" applyProtection="1">
      <protection locked="0"/>
    </xf>
    <xf numFmtId="164" fontId="3" fillId="3" borderId="0" xfId="0" applyNumberFormat="1" applyFont="1" applyFill="1" applyAlignment="1" applyProtection="1">
      <alignment horizontal="right" indent="1"/>
      <protection locked="0"/>
    </xf>
    <xf numFmtId="0" fontId="3" fillId="3" borderId="0" xfId="0" applyFont="1" applyFill="1" applyProtection="1">
      <protection locked="0"/>
    </xf>
    <xf numFmtId="0" fontId="5" fillId="0" borderId="1" xfId="0" applyFont="1" applyFill="1" applyBorder="1" applyAlignment="1">
      <alignment horizontal="left" indent="1"/>
    </xf>
    <xf numFmtId="164" fontId="5" fillId="0" borderId="2" xfId="0" applyNumberFormat="1" applyFont="1" applyFill="1" applyBorder="1" applyAlignment="1">
      <alignment horizontal="right" indent="1"/>
    </xf>
    <xf numFmtId="2" fontId="5" fillId="0" borderId="3" xfId="0" applyNumberFormat="1" applyFont="1" applyFill="1" applyBorder="1"/>
    <xf numFmtId="0" fontId="6" fillId="6" borderId="0" xfId="0" applyFon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  <color rgb="FFFEE3BE"/>
      <color rgb="FF6600CC"/>
      <color rgb="FFCCCCFF"/>
      <color rgb="FF9900FF"/>
      <color rgb="FFFFCC0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F2</c:v>
          </c:tx>
          <c:spPr>
            <a:ln w="25400" cap="rnd">
              <a:solidFill>
                <a:srgbClr val="9900FF"/>
              </a:solidFill>
              <a:round/>
              <a:tailEnd type="stealth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F005-4B20-8358-B2F8F15A7215}"/>
              </c:ext>
            </c:extLst>
          </c:dPt>
          <c:xVal>
            <c:numRef>
              <c:f>'výslednice sil'!$A$34:$A$35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1.6823237931663848</c:v>
                </c:pt>
              </c:numCache>
            </c:numRef>
          </c:xVal>
          <c:yVal>
            <c:numRef>
              <c:f>'výslednice sil'!$B$34:$B$35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6.278517870878944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05-4B20-8358-B2F8F15A7215}"/>
            </c:ext>
          </c:extLst>
        </c:ser>
        <c:ser>
          <c:idx val="0"/>
          <c:order val="1"/>
          <c:tx>
            <c:v>F1</c:v>
          </c:tx>
          <c:spPr>
            <a:ln w="25400" cap="rnd">
              <a:solidFill>
                <a:srgbClr val="FFC000"/>
              </a:solidFill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sil'!$A$32:$A$33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0.77645713530756089</c:v>
                </c:pt>
              </c:numCache>
            </c:numRef>
          </c:xVal>
          <c:yVal>
            <c:numRef>
              <c:f>'výslednice sil'!$B$32:$B$33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-2.897777478867205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05-4B20-8358-B2F8F15A7215}"/>
            </c:ext>
          </c:extLst>
        </c:ser>
        <c:ser>
          <c:idx val="2"/>
          <c:order val="2"/>
          <c:tx>
            <c:v>F3</c:v>
          </c:tx>
          <c:spPr>
            <a:ln w="25400" cap="rnd">
              <a:solidFill>
                <a:srgbClr val="00B050"/>
              </a:solidFill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sil'!$A$36:$A$37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-3.7587704831436333</c:v>
                </c:pt>
              </c:numCache>
            </c:numRef>
          </c:xVal>
          <c:yVal>
            <c:numRef>
              <c:f>'výslednice sil'!$B$36:$B$37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1.3680805733026755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05-4B20-8358-B2F8F15A7215}"/>
            </c:ext>
          </c:extLst>
        </c:ser>
        <c:ser>
          <c:idx val="3"/>
          <c:order val="3"/>
          <c:tx>
            <c:v>F3x</c:v>
          </c:tx>
          <c:spPr>
            <a:ln w="25400" cap="rnd">
              <a:solidFill>
                <a:srgbClr val="00B050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sil'!$C$36:$C$37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-3.7587704831436333</c:v>
                </c:pt>
              </c:numCache>
            </c:numRef>
          </c:xVal>
          <c:yVal>
            <c:numRef>
              <c:f>'výslednice sil'!$D$36:$D$37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05-4B20-8358-B2F8F15A7215}"/>
            </c:ext>
          </c:extLst>
        </c:ser>
        <c:ser>
          <c:idx val="4"/>
          <c:order val="4"/>
          <c:tx>
            <c:v>F3y</c:v>
          </c:tx>
          <c:spPr>
            <a:ln w="25400" cap="rnd">
              <a:solidFill>
                <a:srgbClr val="00B050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sil'!$E$36:$E$37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'výslednice sil'!$F$36:$F$37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1.3680805733026755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05-4B20-8358-B2F8F15A7215}"/>
            </c:ext>
          </c:extLst>
        </c:ser>
        <c:ser>
          <c:idx val="5"/>
          <c:order val="5"/>
          <c:tx>
            <c:v>F1x</c:v>
          </c:tx>
          <c:spPr>
            <a:ln w="19050" cap="rnd">
              <a:solidFill>
                <a:srgbClr val="FFC000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sil'!$C$32:$C$33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0.77645713530756089</c:v>
                </c:pt>
              </c:numCache>
            </c:numRef>
          </c:xVal>
          <c:yVal>
            <c:numRef>
              <c:f>'výslednice sil'!$D$32:$D$33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005-4B20-8358-B2F8F15A7215}"/>
            </c:ext>
          </c:extLst>
        </c:ser>
        <c:ser>
          <c:idx val="6"/>
          <c:order val="6"/>
          <c:tx>
            <c:v>F1y</c:v>
          </c:tx>
          <c:spPr>
            <a:ln w="19050" cap="rnd">
              <a:solidFill>
                <a:srgbClr val="FFC000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sil'!$E$32:$E$33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'výslednice sil'!$F$32:$F$33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-2.897777478867205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005-4B20-8358-B2F8F15A7215}"/>
            </c:ext>
          </c:extLst>
        </c:ser>
        <c:ser>
          <c:idx val="7"/>
          <c:order val="7"/>
          <c:tx>
            <c:v>F2x</c:v>
          </c:tx>
          <c:spPr>
            <a:ln w="19050" cap="rnd">
              <a:solidFill>
                <a:srgbClr val="9900FF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sil'!$C$34:$C$35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1.6823237931663848</c:v>
                </c:pt>
              </c:numCache>
            </c:numRef>
          </c:xVal>
          <c:yVal>
            <c:numRef>
              <c:f>'výslednice sil'!$D$34:$D$35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005-4B20-8358-B2F8F15A7215}"/>
            </c:ext>
          </c:extLst>
        </c:ser>
        <c:ser>
          <c:idx val="8"/>
          <c:order val="8"/>
          <c:tx>
            <c:v>F2y</c:v>
          </c:tx>
          <c:spPr>
            <a:ln w="19050" cap="rnd">
              <a:solidFill>
                <a:srgbClr val="9900FF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sil'!$E$34:$E$35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'výslednice sil'!$F$34:$F$35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6.278517870878944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005-4B20-8358-B2F8F15A7215}"/>
            </c:ext>
          </c:extLst>
        </c:ser>
        <c:ser>
          <c:idx val="9"/>
          <c:order val="9"/>
          <c:tx>
            <c:v>souřadnice F3 y</c:v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sil'!$G$36:$G$37</c:f>
              <c:numCache>
                <c:formatCode>General</c:formatCode>
                <c:ptCount val="2"/>
                <c:pt idx="0" formatCode="0.00">
                  <c:v>-3.7587704831436333</c:v>
                </c:pt>
                <c:pt idx="1">
                  <c:v>0</c:v>
                </c:pt>
              </c:numCache>
            </c:numRef>
          </c:xVal>
          <c:yVal>
            <c:numRef>
              <c:f>'výslednice sil'!$H$36:$H$37</c:f>
              <c:numCache>
                <c:formatCode>0.00</c:formatCode>
                <c:ptCount val="2"/>
                <c:pt idx="0">
                  <c:v>1.3680805733026755</c:v>
                </c:pt>
                <c:pt idx="1">
                  <c:v>1.3680805733026755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005-4B20-8358-B2F8F15A7215}"/>
            </c:ext>
          </c:extLst>
        </c:ser>
        <c:ser>
          <c:idx val="10"/>
          <c:order val="10"/>
          <c:tx>
            <c:v>souřadnice F3x</c:v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sil'!$I$36:$I$37</c:f>
              <c:numCache>
                <c:formatCode>0.00</c:formatCode>
                <c:ptCount val="2"/>
                <c:pt idx="0">
                  <c:v>-3.7587704831436333</c:v>
                </c:pt>
                <c:pt idx="1">
                  <c:v>-3.7587704831436333</c:v>
                </c:pt>
              </c:numCache>
            </c:numRef>
          </c:xVal>
          <c:yVal>
            <c:numRef>
              <c:f>'výslednice sil'!$J$36:$J$37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1.3680805733026755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005-4B20-8358-B2F8F15A7215}"/>
            </c:ext>
          </c:extLst>
        </c:ser>
        <c:ser>
          <c:idx val="11"/>
          <c:order val="11"/>
          <c:tx>
            <c:v>souřadnice F1 y</c:v>
          </c:tx>
          <c:spPr>
            <a:ln w="1905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sil'!$G$32:$G$33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0.77645713530756089</c:v>
                </c:pt>
              </c:numCache>
            </c:numRef>
          </c:xVal>
          <c:yVal>
            <c:numRef>
              <c:f>'výslednice sil'!$H$32:$H$33</c:f>
              <c:numCache>
                <c:formatCode>0.00</c:formatCode>
                <c:ptCount val="2"/>
                <c:pt idx="0">
                  <c:v>-2.897777478867205</c:v>
                </c:pt>
                <c:pt idx="1">
                  <c:v>-2.897777478867205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005-4B20-8358-B2F8F15A7215}"/>
            </c:ext>
          </c:extLst>
        </c:ser>
        <c:ser>
          <c:idx val="12"/>
          <c:order val="12"/>
          <c:tx>
            <c:v>souřadnice F1 x</c:v>
          </c:tx>
          <c:spPr>
            <a:ln w="19050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sil'!$I$32:$I$33</c:f>
              <c:numCache>
                <c:formatCode>0.00</c:formatCode>
                <c:ptCount val="2"/>
                <c:pt idx="0">
                  <c:v>0.77645713530756089</c:v>
                </c:pt>
                <c:pt idx="1">
                  <c:v>0.77645713530756089</c:v>
                </c:pt>
              </c:numCache>
            </c:numRef>
          </c:xVal>
          <c:yVal>
            <c:numRef>
              <c:f>'výslednice sil'!$J$32:$J$33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-2.897777478867205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005-4B20-8358-B2F8F15A7215}"/>
            </c:ext>
          </c:extLst>
        </c:ser>
        <c:ser>
          <c:idx val="13"/>
          <c:order val="13"/>
          <c:tx>
            <c:v>souřadnice F2 y</c:v>
          </c:tx>
          <c:spPr>
            <a:ln w="19050" cap="rnd">
              <a:solidFill>
                <a:srgbClr val="9900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sil'!$G$34:$G$35</c:f>
              <c:numCache>
                <c:formatCode>General</c:formatCode>
                <c:ptCount val="2"/>
                <c:pt idx="0" formatCode="0.00">
                  <c:v>1.6823237931663848</c:v>
                </c:pt>
                <c:pt idx="1">
                  <c:v>0</c:v>
                </c:pt>
              </c:numCache>
            </c:numRef>
          </c:xVal>
          <c:yVal>
            <c:numRef>
              <c:f>'výslednice sil'!$H$34:$H$35</c:f>
              <c:numCache>
                <c:formatCode>0.00</c:formatCode>
                <c:ptCount val="2"/>
                <c:pt idx="0">
                  <c:v>6.278517870878944</c:v>
                </c:pt>
                <c:pt idx="1">
                  <c:v>6.278517870878944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005-4B20-8358-B2F8F15A7215}"/>
            </c:ext>
          </c:extLst>
        </c:ser>
        <c:ser>
          <c:idx val="14"/>
          <c:order val="14"/>
          <c:tx>
            <c:v>souřadnice F2 x</c:v>
          </c:tx>
          <c:spPr>
            <a:ln w="19050" cap="rnd">
              <a:solidFill>
                <a:srgbClr val="9900FF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sil'!$I$34:$I$35</c:f>
              <c:numCache>
                <c:formatCode>0.00</c:formatCode>
                <c:ptCount val="2"/>
                <c:pt idx="0">
                  <c:v>1.6823237931663848</c:v>
                </c:pt>
                <c:pt idx="1">
                  <c:v>1.6823237931663848</c:v>
                </c:pt>
              </c:numCache>
            </c:numRef>
          </c:xVal>
          <c:yVal>
            <c:numRef>
              <c:f>'výslednice sil'!$J$34:$J$35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6.278517870878944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005-4B20-8358-B2F8F15A7215}"/>
            </c:ext>
          </c:extLst>
        </c:ser>
        <c:ser>
          <c:idx val="15"/>
          <c:order val="15"/>
          <c:tx>
            <c:v>výslednice</c:v>
          </c:tx>
          <c:spPr>
            <a:ln w="38100" cap="rnd">
              <a:solidFill>
                <a:srgbClr val="FF0000"/>
              </a:solidFill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sil'!$B$19:$B$20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-1.2999895546696876</c:v>
                </c:pt>
              </c:numCache>
            </c:numRef>
          </c:xVal>
          <c:yVal>
            <c:numRef>
              <c:f>'výslednice sil'!$C$19:$C$20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4.7488209653144144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005-4B20-8358-B2F8F15A7215}"/>
            </c:ext>
          </c:extLst>
        </c:ser>
        <c:ser>
          <c:idx val="16"/>
          <c:order val="16"/>
          <c:tx>
            <c:v>Rx</c:v>
          </c:tx>
          <c:spPr>
            <a:ln w="25400" cap="rnd">
              <a:solidFill>
                <a:srgbClr val="FF0000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sil'!$D$19:$D$20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'výslednice sil'!$E$19:$E$20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4.7488209653144144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005-4B20-8358-B2F8F15A7215}"/>
            </c:ext>
          </c:extLst>
        </c:ser>
        <c:ser>
          <c:idx val="17"/>
          <c:order val="17"/>
          <c:tx>
            <c:v>Ry</c:v>
          </c:tx>
          <c:spPr>
            <a:ln w="19050" cap="rnd">
              <a:solidFill>
                <a:srgbClr val="FF0000"/>
              </a:solidFill>
              <a:prstDash val="sysDash"/>
              <a:round/>
              <a:tailEnd type="stealth" w="lg" len="lg"/>
            </a:ln>
            <a:effectLst/>
          </c:spPr>
          <c:marker>
            <c:symbol val="none"/>
          </c:marker>
          <c:xVal>
            <c:numRef>
              <c:f>'výslednice sil'!$F$19:$F$20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-1.2999895546696876</c:v>
                </c:pt>
              </c:numCache>
            </c:numRef>
          </c:xVal>
          <c:yVal>
            <c:numRef>
              <c:f>'výslednice sil'!$G$19:$G$20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005-4B20-8358-B2F8F15A7215}"/>
            </c:ext>
          </c:extLst>
        </c:ser>
        <c:ser>
          <c:idx val="18"/>
          <c:order val="18"/>
          <c:tx>
            <c:v>souřadnice y</c:v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sil'!$D$22:$D$23</c:f>
              <c:numCache>
                <c:formatCode>General</c:formatCode>
                <c:ptCount val="2"/>
                <c:pt idx="0" formatCode="0.00">
                  <c:v>-1.2999895546696876</c:v>
                </c:pt>
                <c:pt idx="1">
                  <c:v>0</c:v>
                </c:pt>
              </c:numCache>
            </c:numRef>
          </c:xVal>
          <c:yVal>
            <c:numRef>
              <c:f>'výslednice sil'!$E$22:$E$23</c:f>
              <c:numCache>
                <c:formatCode>0.00</c:formatCode>
                <c:ptCount val="2"/>
                <c:pt idx="0">
                  <c:v>4.7488209653144144</c:v>
                </c:pt>
                <c:pt idx="1">
                  <c:v>4.7488209653144144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F005-4B20-8358-B2F8F15A7215}"/>
            </c:ext>
          </c:extLst>
        </c:ser>
        <c:ser>
          <c:idx val="19"/>
          <c:order val="19"/>
          <c:tx>
            <c:v>souřadnice x</c:v>
          </c:tx>
          <c:spPr>
            <a:ln w="19050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'výslednice sil'!$F$22:$F$23</c:f>
              <c:numCache>
                <c:formatCode>0.00</c:formatCode>
                <c:ptCount val="2"/>
                <c:pt idx="0">
                  <c:v>-1.2999895546696876</c:v>
                </c:pt>
                <c:pt idx="1">
                  <c:v>-1.2999895546696876</c:v>
                </c:pt>
              </c:numCache>
            </c:numRef>
          </c:xVal>
          <c:yVal>
            <c:numRef>
              <c:f>'výslednice sil'!$G$22:$G$23</c:f>
              <c:numCache>
                <c:formatCode>General</c:formatCode>
                <c:ptCount val="2"/>
                <c:pt idx="0" formatCode="0.00">
                  <c:v>4.7488209653144144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005-4B20-8358-B2F8F15A7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115944"/>
        <c:axId val="761122504"/>
      </c:scatterChart>
      <c:valAx>
        <c:axId val="761115944"/>
        <c:scaling>
          <c:orientation val="minMax"/>
          <c:min val="-8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1122504"/>
        <c:crosses val="autoZero"/>
        <c:crossBetween val="midCat"/>
        <c:majorUnit val="1"/>
      </c:valAx>
      <c:valAx>
        <c:axId val="761122504"/>
        <c:scaling>
          <c:orientation val="minMax"/>
          <c:max val="7"/>
          <c:min val="-7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1115944"/>
        <c:crosses val="autoZero"/>
        <c:crossBetween val="midCat"/>
        <c:majorUnit val="1"/>
      </c:valAx>
      <c:spPr>
        <a:gradFill flip="none" rotWithShape="1">
          <a:gsLst>
            <a:gs pos="97500">
              <a:srgbClr val="CCB9CF"/>
            </a:gs>
            <a:gs pos="90000">
              <a:srgbClr val="FFD89F"/>
            </a:gs>
            <a:gs pos="68000">
              <a:srgbClr val="FFFFE7"/>
            </a:gs>
            <a:gs pos="100000">
              <a:srgbClr val="9999FF"/>
            </a:gs>
          </a:gsLst>
          <a:path path="rect">
            <a:fillToRect l="50000" t="50000" r="50000" b="50000"/>
          </a:path>
          <a:tileRect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80961</xdr:colOff>
      <xdr:row>3</xdr:row>
      <xdr:rowOff>56588</xdr:rowOff>
    </xdr:from>
    <xdr:to>
      <xdr:col>9</xdr:col>
      <xdr:colOff>462242</xdr:colOff>
      <xdr:row>23</xdr:row>
      <xdr:rowOff>23707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0ADFC2D-1045-4DD8-A62B-DE9B6EBEFF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D2FB-ADC8-433E-AE7E-C10A202A091D}">
  <dimension ref="A1:J37"/>
  <sheetViews>
    <sheetView tabSelected="1" zoomScale="136" zoomScaleNormal="136" workbookViewId="0">
      <selection activeCell="B5" sqref="B5"/>
    </sheetView>
  </sheetViews>
  <sheetFormatPr defaultRowHeight="15" x14ac:dyDescent="0.25"/>
  <cols>
    <col min="1" max="1" width="8.140625" style="1" customWidth="1"/>
    <col min="2" max="2" width="14" style="1" customWidth="1"/>
    <col min="3" max="3" width="12" style="1" customWidth="1"/>
    <col min="4" max="5" width="11" style="1" bestFit="1" customWidth="1"/>
    <col min="6" max="6" width="10.85546875" style="1" bestFit="1" customWidth="1"/>
    <col min="7" max="7" width="18.7109375" style="1" bestFit="1" customWidth="1"/>
    <col min="8" max="10" width="9.28515625" style="1" bestFit="1" customWidth="1"/>
    <col min="11" max="16384" width="9.140625" style="1"/>
  </cols>
  <sheetData>
    <row r="1" spans="1:8" ht="15" customHeight="1" x14ac:dyDescent="0.25">
      <c r="A1" s="20" t="s">
        <v>14</v>
      </c>
      <c r="B1" s="20"/>
      <c r="C1" s="20"/>
      <c r="D1" s="20"/>
    </row>
    <row r="2" spans="1:8" ht="15" customHeight="1" x14ac:dyDescent="0.25">
      <c r="A2" s="20"/>
      <c r="B2" s="20"/>
      <c r="C2" s="20"/>
      <c r="D2" s="20"/>
    </row>
    <row r="3" spans="1:8" ht="15" customHeight="1" x14ac:dyDescent="0.25">
      <c r="A3" s="20"/>
      <c r="B3" s="20"/>
      <c r="C3" s="20"/>
      <c r="D3" s="20"/>
    </row>
    <row r="4" spans="1:8" ht="46.5" x14ac:dyDescent="0.35">
      <c r="A4" s="3"/>
      <c r="B4" s="4" t="s">
        <v>16</v>
      </c>
      <c r="C4" s="5" t="s">
        <v>15</v>
      </c>
      <c r="D4" s="1" t="s">
        <v>0</v>
      </c>
      <c r="E4" s="1" t="s">
        <v>3</v>
      </c>
      <c r="F4" s="1" t="s">
        <v>1</v>
      </c>
      <c r="G4" s="1" t="s">
        <v>4</v>
      </c>
      <c r="H4" s="1" t="s">
        <v>5</v>
      </c>
    </row>
    <row r="5" spans="1:8" ht="26.25" x14ac:dyDescent="0.45">
      <c r="A5" s="9" t="s">
        <v>17</v>
      </c>
      <c r="B5" s="11">
        <v>3</v>
      </c>
      <c r="C5" s="12">
        <v>285</v>
      </c>
      <c r="D5" s="1">
        <f>RADIANS(C5)</f>
        <v>4.9741883681838388</v>
      </c>
      <c r="E5" s="1">
        <f>SIN(D5)</f>
        <v>-0.96592582628906842</v>
      </c>
      <c r="F5" s="1">
        <f>COS(D5)</f>
        <v>0.2588190451025203</v>
      </c>
      <c r="G5" s="2">
        <f>B5*F5</f>
        <v>0.77645713530756089</v>
      </c>
      <c r="H5" s="2">
        <f>B5*E5</f>
        <v>-2.897777478867205</v>
      </c>
    </row>
    <row r="6" spans="1:8" ht="26.25" x14ac:dyDescent="0.45">
      <c r="A6" s="8" t="s">
        <v>18</v>
      </c>
      <c r="B6" s="13">
        <v>6.5</v>
      </c>
      <c r="C6" s="14">
        <v>75</v>
      </c>
      <c r="D6" s="1">
        <f t="shared" ref="D6:D7" si="0">RADIANS(C6)</f>
        <v>1.3089969389957472</v>
      </c>
      <c r="E6" s="1">
        <f t="shared" ref="E6:E7" si="1">SIN(D6)</f>
        <v>0.96592582628906831</v>
      </c>
      <c r="F6" s="1">
        <f t="shared" ref="F6:F7" si="2">COS(D6)</f>
        <v>0.25881904510252074</v>
      </c>
      <c r="G6" s="2">
        <f t="shared" ref="G6:G7" si="3">B6*F6</f>
        <v>1.6823237931663848</v>
      </c>
      <c r="H6" s="2">
        <f t="shared" ref="H6:H7" si="4">B6*E6</f>
        <v>6.278517870878944</v>
      </c>
    </row>
    <row r="7" spans="1:8" ht="26.25" x14ac:dyDescent="0.45">
      <c r="A7" s="10" t="s">
        <v>19</v>
      </c>
      <c r="B7" s="15">
        <v>4</v>
      </c>
      <c r="C7" s="16">
        <v>160</v>
      </c>
      <c r="D7" s="1">
        <f t="shared" si="0"/>
        <v>2.7925268031909272</v>
      </c>
      <c r="E7" s="1">
        <f t="shared" si="1"/>
        <v>0.34202014332566888</v>
      </c>
      <c r="F7" s="1">
        <f t="shared" si="2"/>
        <v>-0.93969262078590832</v>
      </c>
      <c r="G7" s="2">
        <f t="shared" si="3"/>
        <v>-3.7587704831436333</v>
      </c>
      <c r="H7" s="2">
        <f t="shared" si="4"/>
        <v>1.3680805733026755</v>
      </c>
    </row>
    <row r="8" spans="1:8" ht="24" thickBot="1" x14ac:dyDescent="0.4">
      <c r="A8" s="6"/>
      <c r="B8" s="7"/>
      <c r="C8" s="3"/>
    </row>
    <row r="9" spans="1:8" ht="24.75" thickTop="1" thickBot="1" x14ac:dyDescent="0.4">
      <c r="A9" s="17" t="s">
        <v>6</v>
      </c>
      <c r="B9" s="18">
        <f>B17</f>
        <v>4.9235427694760627</v>
      </c>
      <c r="C9" s="19">
        <f>C17</f>
        <v>105.30964363346317</v>
      </c>
    </row>
    <row r="10" spans="1:8" ht="15.75" thickTop="1" x14ac:dyDescent="0.25">
      <c r="A10" s="1" t="s">
        <v>6</v>
      </c>
      <c r="B10" s="1">
        <f>SQRT(G10*G10+H10*H10)</f>
        <v>4.9235427694760627</v>
      </c>
      <c r="C10" s="1">
        <f>DEGREES(D10)</f>
        <v>74.690356366536832</v>
      </c>
      <c r="D10" s="1">
        <f>ASIN(E10)</f>
        <v>1.3035926380839764</v>
      </c>
      <c r="E10" s="1">
        <f>H10/B10</f>
        <v>0.96451299148961367</v>
      </c>
      <c r="F10" s="1">
        <f>G10/B10</f>
        <v>-0.26403539392997405</v>
      </c>
      <c r="G10" s="2">
        <f>SUM(G5:G9)</f>
        <v>-1.2999895546696876</v>
      </c>
      <c r="H10" s="2">
        <f>SUM(H5:H9)</f>
        <v>4.7488209653144144</v>
      </c>
    </row>
    <row r="11" spans="1:8" x14ac:dyDescent="0.25">
      <c r="C11" s="1">
        <f>DEGREES(D11)</f>
        <v>105.3096436334632</v>
      </c>
      <c r="D11" s="1">
        <f>ACOS(F10)</f>
        <v>1.8380000155058172</v>
      </c>
    </row>
    <row r="13" spans="1:8" x14ac:dyDescent="0.25">
      <c r="C13" s="1" t="s">
        <v>7</v>
      </c>
      <c r="D13" s="1" t="s">
        <v>8</v>
      </c>
      <c r="E13" s="1" t="s">
        <v>9</v>
      </c>
      <c r="F13" s="1" t="s">
        <v>10</v>
      </c>
    </row>
    <row r="14" spans="1:8" x14ac:dyDescent="0.25">
      <c r="C14" s="1" t="b">
        <f>AND(G10&gt;=0,H10&gt;=0)</f>
        <v>0</v>
      </c>
      <c r="D14" s="1" t="b">
        <f>AND(G10&lt;0,H10&lt;0)</f>
        <v>0</v>
      </c>
      <c r="E14" s="1" t="b">
        <f>AND(G10&gt;=0,H10&lt;0)</f>
        <v>0</v>
      </c>
      <c r="F14" s="1" t="b">
        <f>AND(G10&lt;0,H10&gt;=0)</f>
        <v>1</v>
      </c>
      <c r="G14" s="1">
        <f>HLOOKUP(TRUE,C14:F15,2,FALSE)</f>
        <v>4</v>
      </c>
    </row>
    <row r="15" spans="1:8" x14ac:dyDescent="0.25">
      <c r="C15" s="1">
        <v>1</v>
      </c>
      <c r="D15" s="1">
        <v>2</v>
      </c>
      <c r="E15" s="1">
        <v>3</v>
      </c>
      <c r="F15" s="1">
        <v>4</v>
      </c>
    </row>
    <row r="16" spans="1:8" x14ac:dyDescent="0.25">
      <c r="B16" s="1" t="s">
        <v>11</v>
      </c>
      <c r="C16" s="1" t="s">
        <v>2</v>
      </c>
      <c r="D16" s="1" t="s">
        <v>12</v>
      </c>
      <c r="E16" s="1" t="s">
        <v>13</v>
      </c>
    </row>
    <row r="17" spans="1:10" x14ac:dyDescent="0.25">
      <c r="B17" s="2">
        <f>B10</f>
        <v>4.9235427694760627</v>
      </c>
      <c r="C17" s="2">
        <f>CHOOSE(G14,C27,C28,C29,C30)</f>
        <v>105.30964363346317</v>
      </c>
      <c r="D17" s="2">
        <f>G10</f>
        <v>-1.2999895546696876</v>
      </c>
      <c r="E17" s="2">
        <f>H10</f>
        <v>4.7488209653144144</v>
      </c>
    </row>
    <row r="19" spans="1:10" x14ac:dyDescent="0.25"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10" x14ac:dyDescent="0.25">
      <c r="B20" s="2">
        <f>D17</f>
        <v>-1.2999895546696876</v>
      </c>
      <c r="C20" s="2">
        <f>E17</f>
        <v>4.7488209653144144</v>
      </c>
      <c r="D20" s="1">
        <v>0</v>
      </c>
      <c r="E20" s="2">
        <f>H10</f>
        <v>4.7488209653144144</v>
      </c>
      <c r="F20" s="2">
        <f>G10</f>
        <v>-1.2999895546696876</v>
      </c>
      <c r="G20" s="1">
        <v>0</v>
      </c>
    </row>
    <row r="22" spans="1:10" x14ac:dyDescent="0.25">
      <c r="D22" s="2">
        <f>G10</f>
        <v>-1.2999895546696876</v>
      </c>
      <c r="E22" s="2">
        <f>H10</f>
        <v>4.7488209653144144</v>
      </c>
      <c r="F22" s="2">
        <f>D22</f>
        <v>-1.2999895546696876</v>
      </c>
      <c r="G22" s="2">
        <f>E22</f>
        <v>4.7488209653144144</v>
      </c>
    </row>
    <row r="23" spans="1:10" x14ac:dyDescent="0.25">
      <c r="D23" s="1">
        <v>0</v>
      </c>
      <c r="E23" s="2">
        <f>E22</f>
        <v>4.7488209653144144</v>
      </c>
      <c r="F23" s="2">
        <f>F22</f>
        <v>-1.2999895546696876</v>
      </c>
      <c r="G23" s="1">
        <f>0</f>
        <v>0</v>
      </c>
    </row>
    <row r="27" spans="1:10" x14ac:dyDescent="0.25">
      <c r="B27" s="1">
        <v>1</v>
      </c>
      <c r="C27" s="1">
        <f>ABS(C10)</f>
        <v>74.690356366536832</v>
      </c>
    </row>
    <row r="28" spans="1:10" x14ac:dyDescent="0.25">
      <c r="B28" s="1">
        <v>2</v>
      </c>
      <c r="C28" s="1">
        <f>180+ABS(C10)</f>
        <v>254.69035636653683</v>
      </c>
    </row>
    <row r="29" spans="1:10" x14ac:dyDescent="0.25">
      <c r="B29" s="1">
        <v>3</v>
      </c>
      <c r="C29" s="1">
        <f>360-ABS(C10)</f>
        <v>285.30964363346317</v>
      </c>
    </row>
    <row r="30" spans="1:10" x14ac:dyDescent="0.25">
      <c r="B30" s="1">
        <v>4</v>
      </c>
      <c r="C30" s="1">
        <f>180-ABS(C10)</f>
        <v>105.30964363346317</v>
      </c>
    </row>
    <row r="32" spans="1:10" x14ac:dyDescent="0.25">
      <c r="A32" s="1">
        <v>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2">
        <f>B33</f>
        <v>-2.897777478867205</v>
      </c>
      <c r="I32" s="2">
        <f>A33</f>
        <v>0.77645713530756089</v>
      </c>
      <c r="J32" s="1">
        <v>0</v>
      </c>
    </row>
    <row r="33" spans="1:10" x14ac:dyDescent="0.25">
      <c r="A33" s="2">
        <f>G5</f>
        <v>0.77645713530756089</v>
      </c>
      <c r="B33" s="2">
        <f>H5</f>
        <v>-2.897777478867205</v>
      </c>
      <c r="C33" s="2">
        <f>A33</f>
        <v>0.77645713530756089</v>
      </c>
      <c r="D33" s="1">
        <v>0</v>
      </c>
      <c r="E33" s="1">
        <v>0</v>
      </c>
      <c r="F33" s="2">
        <f>B33</f>
        <v>-2.897777478867205</v>
      </c>
      <c r="G33" s="2">
        <f>A33</f>
        <v>0.77645713530756089</v>
      </c>
      <c r="H33" s="2">
        <f>H32</f>
        <v>-2.897777478867205</v>
      </c>
      <c r="I33" s="2">
        <f>A33</f>
        <v>0.77645713530756089</v>
      </c>
      <c r="J33" s="2">
        <f>B33</f>
        <v>-2.897777478867205</v>
      </c>
    </row>
    <row r="34" spans="1:10" x14ac:dyDescent="0.25">
      <c r="A34" s="1">
        <v>0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2">
        <f>C35</f>
        <v>1.6823237931663848</v>
      </c>
      <c r="H34" s="2">
        <f>F35</f>
        <v>6.278517870878944</v>
      </c>
      <c r="I34" s="2">
        <f>C35</f>
        <v>1.6823237931663848</v>
      </c>
      <c r="J34" s="1">
        <v>0</v>
      </c>
    </row>
    <row r="35" spans="1:10" x14ac:dyDescent="0.25">
      <c r="A35" s="2">
        <f>G6</f>
        <v>1.6823237931663848</v>
      </c>
      <c r="B35" s="2">
        <f>H6</f>
        <v>6.278517870878944</v>
      </c>
      <c r="C35" s="2">
        <f>A35</f>
        <v>1.6823237931663848</v>
      </c>
      <c r="D35" s="1">
        <v>0</v>
      </c>
      <c r="E35" s="1">
        <v>0</v>
      </c>
      <c r="F35" s="2">
        <f>B35</f>
        <v>6.278517870878944</v>
      </c>
      <c r="G35" s="1">
        <v>0</v>
      </c>
      <c r="H35" s="2">
        <f>F35</f>
        <v>6.278517870878944</v>
      </c>
      <c r="I35" s="2">
        <f>C35</f>
        <v>1.6823237931663848</v>
      </c>
      <c r="J35" s="2">
        <f>F35</f>
        <v>6.278517870878944</v>
      </c>
    </row>
    <row r="36" spans="1:10" x14ac:dyDescent="0.25">
      <c r="A36" s="1">
        <v>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2">
        <f>C37</f>
        <v>-3.7587704831436333</v>
      </c>
      <c r="H36" s="2">
        <f>F37</f>
        <v>1.3680805733026755</v>
      </c>
      <c r="I36" s="2">
        <f>G36</f>
        <v>-3.7587704831436333</v>
      </c>
      <c r="J36" s="1">
        <f>0</f>
        <v>0</v>
      </c>
    </row>
    <row r="37" spans="1:10" x14ac:dyDescent="0.25">
      <c r="A37" s="2">
        <f>G7</f>
        <v>-3.7587704831436333</v>
      </c>
      <c r="B37" s="2">
        <f>H7</f>
        <v>1.3680805733026755</v>
      </c>
      <c r="C37" s="2">
        <f>A37</f>
        <v>-3.7587704831436333</v>
      </c>
      <c r="D37" s="1">
        <v>0</v>
      </c>
      <c r="E37" s="1">
        <v>0</v>
      </c>
      <c r="F37" s="2">
        <f>B37</f>
        <v>1.3680805733026755</v>
      </c>
      <c r="G37" s="1">
        <f>0</f>
        <v>0</v>
      </c>
      <c r="H37" s="2">
        <f>F37</f>
        <v>1.3680805733026755</v>
      </c>
      <c r="I37" s="2">
        <f>I36</f>
        <v>-3.7587704831436333</v>
      </c>
      <c r="J37" s="2">
        <f>H36</f>
        <v>1.3680805733026755</v>
      </c>
    </row>
  </sheetData>
  <sheetProtection algorithmName="SHA-512" hashValue="pOynaHUpqR67PjzGkMznLie/SEHVvgAxGgvr3VIbhCxW67o840COuMj31TQqrDnBPPSO9vUZr60ZgyqC3n6emg==" saltValue="FypHo2wMsWQaME/IgPpCjA==" spinCount="100000" sheet="1" objects="1" scenarios="1" selectLockedCells="1"/>
  <mergeCells count="1">
    <mergeCell ref="A1:D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výslednice sil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2019-05-01T17:36:34Z</dcterms:created>
  <dcterms:modified xsi:type="dcterms:W3CDTF">2020-05-27T13:30:30Z</dcterms:modified>
</cp:coreProperties>
</file>